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95" windowWidth="18915" windowHeight="7680"/>
  </bookViews>
  <sheets>
    <sheet name="Trainingsplan" sheetId="4" r:id="rId1"/>
  </sheets>
  <definedNames>
    <definedName name="_xlnm.Print_Area" localSheetId="0">Trainingsplan!$A$1:$Q$20</definedName>
    <definedName name="_xlnm.Print_Titles" localSheetId="0">Trainingsplan!$11:$11</definedName>
  </definedNames>
  <calcPr calcId="145621"/>
</workbook>
</file>

<file path=xl/calcChain.xml><?xml version="1.0" encoding="utf-8"?>
<calcChain xmlns="http://schemas.openxmlformats.org/spreadsheetml/2006/main">
  <c r="K21" i="4" l="1"/>
  <c r="N21" i="4" s="1"/>
  <c r="K12" i="4" l="1"/>
  <c r="N12" i="4" s="1"/>
  <c r="K13" i="4"/>
  <c r="K14" i="4"/>
  <c r="K15" i="4"/>
  <c r="K16" i="4"/>
  <c r="K17" i="4"/>
  <c r="K18" i="4"/>
  <c r="K19" i="4"/>
  <c r="K20" i="4"/>
  <c r="L21" i="4" l="1"/>
  <c r="C3" i="4"/>
  <c r="C6" i="4"/>
  <c r="E21" i="4" l="1"/>
  <c r="C8" i="4"/>
  <c r="N16" i="4"/>
  <c r="N18" i="4"/>
  <c r="N20" i="4"/>
  <c r="N15" i="4"/>
  <c r="N13" i="4"/>
  <c r="C7" i="4"/>
  <c r="N17" i="4"/>
  <c r="N19" i="4"/>
  <c r="O21" i="4" l="1"/>
  <c r="P21" i="4" s="1"/>
  <c r="C9" i="4"/>
  <c r="N14" i="4"/>
  <c r="O18" i="4" l="1"/>
  <c r="P18" i="4" s="1"/>
  <c r="L13" i="4"/>
  <c r="E13" i="4" s="1"/>
  <c r="O14" i="4"/>
  <c r="P14" i="4" s="1"/>
  <c r="O15" i="4"/>
  <c r="P15" i="4" s="1"/>
  <c r="O16" i="4"/>
  <c r="P16" i="4" s="1"/>
  <c r="L18" i="4"/>
  <c r="E18" i="4" s="1"/>
  <c r="L15" i="4"/>
  <c r="E15" i="4" s="1"/>
  <c r="O17" i="4"/>
  <c r="P17" i="4" s="1"/>
  <c r="O19" i="4"/>
  <c r="P19" i="4" s="1"/>
  <c r="L17" i="4"/>
  <c r="E17" i="4" s="1"/>
  <c r="L19" i="4"/>
  <c r="E19" i="4" s="1"/>
  <c r="L20" i="4"/>
  <c r="E20" i="4" s="1"/>
  <c r="O13" i="4"/>
  <c r="P13" i="4" s="1"/>
  <c r="L14" i="4"/>
  <c r="E14" i="4" s="1"/>
  <c r="L12" i="4"/>
  <c r="E12" i="4" s="1"/>
  <c r="M12" i="4" s="1"/>
  <c r="L16" i="4"/>
  <c r="E16" i="4" s="1"/>
  <c r="O12" i="4"/>
  <c r="P12" i="4" s="1"/>
  <c r="O20" i="4"/>
  <c r="P20" i="4" s="1"/>
  <c r="Q12" i="4" l="1"/>
  <c r="Q13" i="4" s="1"/>
  <c r="Q14" i="4" s="1"/>
  <c r="Q15" i="4" s="1"/>
  <c r="Q16" i="4" s="1"/>
  <c r="Q17" i="4" s="1"/>
  <c r="Q18" i="4" s="1"/>
  <c r="R12" i="4"/>
  <c r="M13" i="4"/>
  <c r="F12" i="4"/>
  <c r="G12" i="4" l="1"/>
  <c r="G17" i="4"/>
  <c r="G14" i="4"/>
  <c r="G13" i="4"/>
  <c r="G15" i="4"/>
  <c r="G16" i="4"/>
  <c r="G18" i="4"/>
  <c r="Q19" i="4"/>
  <c r="R13" i="4"/>
  <c r="M14" i="4"/>
  <c r="F13" i="4"/>
  <c r="Q20" i="4" l="1"/>
  <c r="Q21" i="4" s="1"/>
  <c r="G21" i="4" s="1"/>
  <c r="G19" i="4"/>
  <c r="R14" i="4"/>
  <c r="F14" i="4"/>
  <c r="M15" i="4"/>
  <c r="R15" i="4" l="1"/>
  <c r="M16" i="4"/>
  <c r="F15" i="4"/>
  <c r="G20" i="4"/>
  <c r="R16" i="4" l="1"/>
  <c r="M17" i="4"/>
  <c r="F17" i="4" s="1"/>
  <c r="F16" i="4"/>
  <c r="R17" i="4" l="1"/>
  <c r="M18" i="4"/>
  <c r="R18" i="4" l="1"/>
  <c r="F18" i="4"/>
  <c r="M19" i="4"/>
  <c r="R19" i="4" l="1"/>
  <c r="M20" i="4"/>
  <c r="M21" i="4" s="1"/>
  <c r="F19" i="4"/>
  <c r="F21" i="4" l="1"/>
  <c r="R21" i="4"/>
  <c r="R20" i="4"/>
  <c r="F20" i="4"/>
</calcChain>
</file>

<file path=xl/comments1.xml><?xml version="1.0" encoding="utf-8"?>
<comments xmlns="http://schemas.openxmlformats.org/spreadsheetml/2006/main">
  <authors>
    <author>Axel Trinkner</author>
    <author>Wiards, Mathias</author>
  </authors>
  <commentList>
    <comment ref="B11" authorId="0">
      <text>
        <r>
          <rPr>
            <sz val="10"/>
            <color indexed="81"/>
            <rFont val="Tahoma"/>
            <family val="2"/>
          </rPr>
          <t xml:space="preserve">Hier haben wir Lernpakete aus dem </t>
        </r>
        <r>
          <rPr>
            <i/>
            <sz val="10"/>
            <color indexed="81"/>
            <rFont val="Tahoma"/>
            <family val="2"/>
          </rPr>
          <t xml:space="preserve">Abi-Coach </t>
        </r>
        <r>
          <rPr>
            <sz val="10"/>
            <color indexed="81"/>
            <rFont val="Tahoma"/>
            <family val="2"/>
          </rPr>
          <t xml:space="preserve">zusammengestellt. Die Lernpakete beinhalten in der Regel ein Übungs-Abi oder Abitur-Aufgabe, das dazu passende Grundwissen und anzuwendende </t>
        </r>
        <r>
          <rPr>
            <i/>
            <sz val="10"/>
            <color indexed="81"/>
            <rFont val="Tahoma"/>
            <family val="2"/>
          </rPr>
          <t>Skills</t>
        </r>
        <r>
          <rPr>
            <sz val="10"/>
            <color indexed="81"/>
            <rFont val="Tahoma"/>
            <family val="2"/>
          </rPr>
          <t xml:space="preserve">.
Achtung: Zu den Abiturvorgaben gehören auch </t>
        </r>
        <r>
          <rPr>
            <i/>
            <sz val="10"/>
            <color indexed="81"/>
            <rFont val="Tahoma"/>
            <family val="2"/>
          </rPr>
          <t>Skills</t>
        </r>
        <r>
          <rPr>
            <sz val="10"/>
            <color indexed="81"/>
            <rFont val="Tahoma"/>
            <family val="2"/>
          </rPr>
          <t xml:space="preserve">, die hier nicht aufgeführt sind und die Sie in Teil III des Abitrainers trainieren können.
</t>
        </r>
      </text>
    </comment>
    <comment ref="C11" authorId="0">
      <text>
        <r>
          <rPr>
            <sz val="10"/>
            <color indexed="81"/>
            <rFont val="Tahoma"/>
            <family val="2"/>
          </rPr>
          <t>Hier können Sie Themen ausblenden, z.B. weil Sie das Thema bereits ausführlich vorbereitet haben.</t>
        </r>
      </text>
    </comment>
    <comment ref="D11" authorId="0">
      <text>
        <r>
          <rPr>
            <sz val="10"/>
            <color indexed="81"/>
            <rFont val="Tahoma"/>
            <family val="2"/>
          </rPr>
          <t>Markieren Sie hier die Themen, für die Sie besonders viel Zeit einplanen wollen, z.B. weil Ihre Lücken hier besonders groß sind.</t>
        </r>
      </text>
    </comment>
    <comment ref="E11" authorId="1">
      <text>
        <r>
          <rPr>
            <sz val="10"/>
            <color indexed="81"/>
            <rFont val="Tahoma"/>
            <family val="2"/>
          </rPr>
          <t>Als Richtwert: Wieviel Tage haben Sie etwa pro Thema Zeit?</t>
        </r>
      </text>
    </comment>
    <comment ref="F11" authorId="0">
      <text>
        <r>
          <rPr>
            <sz val="10"/>
            <color indexed="81"/>
            <rFont val="Tahoma"/>
            <family val="2"/>
          </rPr>
          <t>Je nach Startdatum Ihrer Vorbereitung sehen Sie hier, wann Sie ein Thema ungefähr  bearbeitet haben sollten.</t>
        </r>
      </text>
    </comment>
    <comment ref="G11" authorId="0">
      <text>
        <r>
          <rPr>
            <sz val="10"/>
            <color indexed="81"/>
            <rFont val="Tahoma"/>
            <family val="2"/>
          </rPr>
          <t>Hier sehen Sie die Abweichung von Ihrem Ursprungsplan – haben Sie bestimmte Inhalte erst später bearbeitet, bleibt für die restlichen Themen entsprechend weniger Zeit.</t>
        </r>
      </text>
    </comment>
    <comment ref="H11" authorId="0">
      <text>
        <r>
          <rPr>
            <sz val="10"/>
            <color indexed="81"/>
            <rFont val="Tahoma"/>
            <family val="2"/>
          </rPr>
          <t>Je nach Thema bieten sich vielleicht unterschiedliche Unterstützer an – fragen Sie sie rechtzeitig!</t>
        </r>
      </text>
    </comment>
    <comment ref="I11" authorId="0">
      <text>
        <r>
          <rPr>
            <sz val="10"/>
            <color indexed="81"/>
            <rFont val="Tahoma"/>
            <family val="2"/>
          </rPr>
          <t>Der beste Freund feiert eine große Party? Sie fahren mit dem Sportverein auf ein Wettkampfwochenende? Überlegen Sie rechtzeitig, was das für Ihre Vorbereitungszeit bedeutet.</t>
        </r>
      </text>
    </comment>
    <comment ref="J11" authorId="0">
      <text>
        <r>
          <rPr>
            <sz val="9"/>
            <color indexed="81"/>
            <rFont val="Tahoma"/>
            <family val="2"/>
          </rPr>
          <t>Hier ankreuzen, wenn Sie mit einem Thema fertig sind – die Spalte G gibt dann an, bis wann Sie welche Themen noch bearbeiten müssen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<sst xmlns="http://schemas.openxmlformats.org/spreadsheetml/2006/main" count="61" uniqueCount="42">
  <si>
    <t>Heute ist der:</t>
  </si>
  <si>
    <t>Tage</t>
  </si>
  <si>
    <t>Wochen</t>
  </si>
  <si>
    <t>Startdatum der Vorbereitung:</t>
  </si>
  <si>
    <t>Datum der Abiturprüfung:</t>
  </si>
  <si>
    <t>Geplante Vorbereitungszeit</t>
  </si>
  <si>
    <t>Verbleibende Vorbereitungszeit:</t>
  </si>
  <si>
    <t>Lfd. Nr.</t>
  </si>
  <si>
    <t>Gewicht Gesamt</t>
  </si>
  <si>
    <t>E-Zeit Anteil</t>
  </si>
  <si>
    <t>Tage gesamt</t>
  </si>
  <si>
    <t>Plan</t>
  </si>
  <si>
    <t>V-ISt</t>
  </si>
  <si>
    <t>Zeit
[d]</t>
  </si>
  <si>
    <t>Datums
check</t>
  </si>
  <si>
    <t>Gewicht Gesamt2</t>
  </si>
  <si>
    <t>Tage gesamt2</t>
  </si>
  <si>
    <t>E-Zeit Anteil2</t>
  </si>
  <si>
    <t xml:space="preserve">Was muss ich lernen? 
Abiturvorgaben </t>
  </si>
  <si>
    <t>Für mich nicht relevant</t>
  </si>
  <si>
    <t>Für mich besonders wichtig</t>
  </si>
  <si>
    <t>Zeit laut Plan (Tage)</t>
  </si>
  <si>
    <t>Zu erledigen bis (gem. Plan)</t>
  </si>
  <si>
    <t>Zu erledigen bis (aktuell)</t>
  </si>
  <si>
    <t>Wer könnte mir helfen</t>
  </si>
  <si>
    <t>Wichtige Termine im Zeitraum</t>
  </si>
  <si>
    <t>Erledigt</t>
  </si>
  <si>
    <t>x</t>
  </si>
  <si>
    <t> </t>
  </si>
  <si>
    <t>Mein Plan zur Vorbereitung meiner Abiturprüfung</t>
  </si>
  <si>
    <r>
      <rPr>
        <b/>
        <sz val="11"/>
        <color theme="1"/>
        <rFont val="Calibri"/>
        <family val="2"/>
        <scheme val="minor"/>
      </rPr>
      <t xml:space="preserve">Übungs-Abi 1 </t>
    </r>
    <r>
      <rPr>
        <i/>
        <sz val="11"/>
        <color theme="1"/>
        <rFont val="Calibri"/>
        <family val="2"/>
        <scheme val="minor"/>
      </rPr>
      <t xml:space="preserve">Prospects of young adults today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narrative texts; writing a comment/argumentative essay; mediating</t>
    </r>
  </si>
  <si>
    <r>
      <rPr>
        <b/>
        <sz val="11"/>
        <color theme="1"/>
        <rFont val="Calibri"/>
        <family val="2"/>
        <scheme val="minor"/>
      </rPr>
      <t>Übungs-Abi 2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Prospects of young adults today (2)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Grundwissen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ambiguity of belonging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narrative texts; writing a comment/argumentative essay</t>
    </r>
  </si>
  <si>
    <r>
      <rPr>
        <b/>
        <sz val="11"/>
        <color theme="1"/>
        <rFont val="Calibri"/>
        <family val="2"/>
        <scheme val="minor"/>
      </rPr>
      <t xml:space="preserve">Übungs-Abi 3 </t>
    </r>
    <r>
      <rPr>
        <i/>
        <sz val="11"/>
        <color theme="1"/>
        <rFont val="Calibri"/>
        <family val="2"/>
        <scheme val="minor"/>
      </rPr>
      <t xml:space="preserve">The American Dream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Analysing non-fictional texts; writing a comment/argumentative essay; mediating</t>
    </r>
  </si>
  <si>
    <r>
      <rPr>
        <b/>
        <sz val="11"/>
        <color theme="1"/>
        <rFont val="Calibri"/>
        <family val="2"/>
        <scheme val="minor"/>
      </rPr>
      <t>Übungs-Abi 4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The US and global security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Analysing a speech; writing an argumentative essay; mediating</t>
    </r>
  </si>
  <si>
    <r>
      <rPr>
        <b/>
        <sz val="11"/>
        <color theme="1"/>
        <rFont val="Calibri"/>
        <family val="2"/>
        <scheme val="minor"/>
      </rPr>
      <t>Übungs-Abi 5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The media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Analysing non-fictional texts; writing a speech/comment</t>
    </r>
  </si>
  <si>
    <r>
      <rPr>
        <b/>
        <sz val="11"/>
        <color theme="1"/>
        <rFont val="Calibri"/>
        <family val="2"/>
        <scheme val="minor"/>
      </rPr>
      <t>Übungs-Abi 6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Surviving in a globalised world
</t>
    </r>
    <r>
      <rPr>
        <b/>
        <sz val="11"/>
        <color theme="1"/>
        <rFont val="Calibri"/>
        <family val="2"/>
        <scheme val="minor"/>
      </rPr>
      <t xml:space="preserve">Grundwissen 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narrative texts; writing an argumentative essay; mediating</t>
    </r>
  </si>
  <si>
    <r>
      <rPr>
        <b/>
        <sz val="11"/>
        <color theme="1"/>
        <rFont val="Calibri"/>
        <family val="2"/>
        <scheme val="minor"/>
      </rPr>
      <t xml:space="preserve">Abitur 2016 </t>
    </r>
    <r>
      <rPr>
        <sz val="11"/>
        <color theme="1"/>
        <rFont val="Calibri"/>
        <family val="2"/>
        <scheme val="minor"/>
      </rPr>
      <t>Adaptierte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Originalklausur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Grundwissen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Working on non-fictional texts/visuals; writing a comment</t>
    </r>
  </si>
  <si>
    <r>
      <rPr>
        <b/>
        <sz val="11"/>
        <color theme="1"/>
        <rFont val="Calibri"/>
        <family val="2"/>
        <scheme val="minor"/>
      </rPr>
      <t xml:space="preserve">Abitur 2017 </t>
    </r>
    <r>
      <rPr>
        <sz val="11"/>
        <color theme="1"/>
        <rFont val="Calibri"/>
        <family val="2"/>
        <scheme val="minor"/>
      </rPr>
      <t>Adaptierte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Originalklausur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Grundwissen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Reading comprehension; mediation;  writing an argumentative text/comment on a cartoon</t>
    </r>
  </si>
  <si>
    <r>
      <rPr>
        <b/>
        <sz val="11"/>
        <color theme="1"/>
        <rFont val="Calibri"/>
        <family val="2"/>
        <scheme val="minor"/>
      </rPr>
      <t xml:space="preserve">Abitur 2018 </t>
    </r>
    <r>
      <rPr>
        <sz val="11"/>
        <color theme="1"/>
        <rFont val="Calibri"/>
        <family val="2"/>
        <scheme val="minor"/>
      </rPr>
      <t>Adaptierte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Originalklausur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Grundwissen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Skills </t>
    </r>
    <r>
      <rPr>
        <i/>
        <sz val="11"/>
        <color theme="1"/>
        <rFont val="Calibri"/>
        <family val="2"/>
        <scheme val="minor"/>
      </rPr>
      <t>Reading comprehension; mediation;  writing an argumentative text/comment on a cartoon</t>
    </r>
  </si>
  <si>
    <r>
      <rPr>
        <b/>
        <sz val="11"/>
        <color theme="1"/>
        <rFont val="Calibri"/>
        <family val="2"/>
        <scheme val="minor"/>
      </rPr>
      <t xml:space="preserve">Wiederholung des Schwerpunktthemas: 
</t>
    </r>
    <r>
      <rPr>
        <i/>
        <sz val="11"/>
        <color theme="1"/>
        <rFont val="Calibri"/>
        <family val="2"/>
        <scheme val="minor"/>
      </rPr>
      <t xml:space="preserve">The ambiguity of belonging
</t>
    </r>
    <r>
      <rPr>
        <b/>
        <sz val="11"/>
        <color theme="1"/>
        <rFont val="Calibri"/>
        <family val="2"/>
        <scheme val="minor"/>
      </rPr>
      <t xml:space="preserve">Roman:  </t>
    </r>
    <r>
      <rPr>
        <i/>
        <sz val="11"/>
        <color theme="1"/>
        <rFont val="Calibri"/>
        <family val="2"/>
        <scheme val="minor"/>
      </rPr>
      <t xml:space="preserve">Crooked letter, crooked letter by Tom Franklin
</t>
    </r>
    <r>
      <rPr>
        <b/>
        <sz val="11"/>
        <color theme="1"/>
        <rFont val="Calibri"/>
        <family val="2"/>
        <scheme val="minor"/>
      </rPr>
      <t xml:space="preserve">Film: </t>
    </r>
    <r>
      <rPr>
        <i/>
        <sz val="11"/>
        <color theme="1"/>
        <rFont val="Calibri"/>
        <family val="2"/>
        <scheme val="minor"/>
      </rPr>
      <t>Gran Torino by Clint Eastwood</t>
    </r>
  </si>
  <si>
    <t>xx.xx.2018</t>
  </si>
  <si>
    <t>xx.xx.2019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</si>
</sst>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"/>
    <numFmt numFmtId="166" formatCode="#,##0.00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sz val="10"/>
      <color indexed="81"/>
      <name val="Tahoma"/>
      <family val="2"/>
    </font>
    <font>
      <i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 applyProtection="1">
      <alignment horizontal="center" vertical="center"/>
      <protection locked="0"/>
    </xf>
    <xf numFmtId="0" fontId="2" fillId="0" borderId="0" xfId="1" applyFill="1" applyAlignment="1" applyProtection="1">
      <alignment vertical="center"/>
      <protection locked="0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right"/>
    </xf>
    <xf numFmtId="164" fontId="0" fillId="4" borderId="1" xfId="0" applyNumberFormat="1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4" fontId="0" fillId="4" borderId="0" xfId="0" applyNumberFormat="1" applyFill="1" applyBorder="1" applyAlignment="1">
      <alignment horizontal="center" vertical="center"/>
    </xf>
    <xf numFmtId="0" fontId="0" fillId="4" borderId="2" xfId="0" applyFill="1" applyBorder="1"/>
    <xf numFmtId="0" fontId="0" fillId="4" borderId="4" xfId="0" applyFill="1" applyBorder="1"/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wrapText="1"/>
    </xf>
  </cellXfs>
  <cellStyles count="2">
    <cellStyle name="Gut" xfId="1" builtinId="26"/>
    <cellStyle name="Standard" xfId="0" builtinId="0"/>
  </cellStyles>
  <dxfs count="43">
    <dxf>
      <alignment vertical="center" textRotation="0" wrapTex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numFmt numFmtId="166" formatCode="#,##0.000"/>
      <alignment vertical="center" textRotation="0" wrapTex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numFmt numFmtId="165" formatCode="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color theme="0" tint="-0.34998626667073579"/>
      </font>
    </dxf>
    <dxf>
      <fill>
        <patternFill>
          <bgColor rgb="FF92D050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theme="0" tint="-0.34998626667073579"/>
      </font>
    </dxf>
  </dxfs>
  <tableStyles count="0" defaultTableStyle="TableStyleMedium2" defaultPivotStyle="PivotStyleLight16"/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1:R20" totalsRowShown="0" headerRowDxfId="18">
  <tableColumns count="18">
    <tableColumn id="1" name="Lfd. Nr." dataDxfId="17"/>
    <tableColumn id="2" name="Was muss ich lernen? _x000a_Abiturvorgaben " dataDxfId="16"/>
    <tableColumn id="3" name="Für mich nicht relevant" dataDxfId="15"/>
    <tableColumn id="4" name="Für mich besonders wichtig" dataDxfId="14"/>
    <tableColumn id="5" name="Zeit laut Plan (Tage)" dataDxfId="13">
      <calculatedColumnFormula>$C$6*L12</calculatedColumnFormula>
    </tableColumn>
    <tableColumn id="6" name="Zu erledigen bis (gem. Plan)" dataDxfId="12">
      <calculatedColumnFormula>IF(E12&gt;0,C$4+M12,"")</calculatedColumnFormula>
    </tableColumn>
    <tableColumn id="7" name="Zu erledigen bis (aktuell)" dataDxfId="11">
      <calculatedColumnFormula>IF(P12&gt;0,C$3+Q12,"")</calculatedColumnFormula>
    </tableColumn>
    <tableColumn id="8" name="Wer könnte mir helfen" dataDxfId="10" dataCellStyle="Gut"/>
    <tableColumn id="9" name="Wichtige Termine im Zeitraum" dataDxfId="9" dataCellStyle="Gut"/>
    <tableColumn id="10" name="Erledigt" dataDxfId="8"/>
    <tableColumn id="11" name="Gewicht Gesamt" dataDxfId="7">
      <calculatedColumnFormula>IF(C12="X",0,IF(D12="x",2,1))</calculatedColumnFormula>
    </tableColumn>
    <tableColumn id="12" name="E-Zeit Anteil" dataDxfId="6">
      <calculatedColumnFormula>K12/SUM(K$11:K$30)</calculatedColumnFormula>
    </tableColumn>
    <tableColumn id="13" name="Tage gesamt" dataDxfId="5">
      <calculatedColumnFormula>+E12+M11</calculatedColumnFormula>
    </tableColumn>
    <tableColumn id="14" name="Gewicht Gesamt2" dataDxfId="4">
      <calculatedColumnFormula>IF(J12="X",0,K12)</calculatedColumnFormula>
    </tableColumn>
    <tableColumn id="15" name="E-Zeit Anteil2" dataDxfId="3">
      <calculatedColumnFormula>N12/SUM(N$11:N$30)</calculatedColumnFormula>
    </tableColumn>
    <tableColumn id="16" name="Zeit_x000a_[d]" dataDxfId="2">
      <calculatedColumnFormula>$C$8*O12</calculatedColumnFormula>
    </tableColumn>
    <tableColumn id="17" name="Tage gesamt2" dataDxfId="1">
      <calculatedColumnFormula>+P12+Q11</calculatedColumnFormula>
    </tableColumn>
    <tableColumn id="18" name="Datums_x000a_check" dataDxfId="0">
      <calculatedColumnFormula>IF($C$3&gt;$C$4+M12,1,0)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AQ34"/>
  <sheetViews>
    <sheetView tabSelected="1" workbookViewId="0">
      <pane ySplit="11" topLeftCell="A12" activePane="bottomLeft" state="frozen"/>
      <selection pane="bottomLeft" activeCell="C7" sqref="C7"/>
    </sheetView>
  </sheetViews>
  <sheetFormatPr baseColWidth="10" defaultRowHeight="15" x14ac:dyDescent="0.25"/>
  <cols>
    <col min="1" max="1" width="5" customWidth="1"/>
    <col min="2" max="2" width="45" bestFit="1" customWidth="1"/>
    <col min="3" max="3" width="10.140625" bestFit="1" customWidth="1"/>
    <col min="4" max="4" width="10.28515625" customWidth="1"/>
    <col min="5" max="5" width="7.7109375" style="1" customWidth="1"/>
    <col min="6" max="6" width="10.5703125" customWidth="1"/>
    <col min="7" max="7" width="12.7109375" style="1" customWidth="1"/>
    <col min="8" max="9" width="30.7109375" style="1" customWidth="1"/>
    <col min="10" max="10" width="14.42578125" customWidth="1"/>
    <col min="11" max="11" width="17.5703125" hidden="1" customWidth="1"/>
    <col min="12" max="12" width="19.85546875" hidden="1" customWidth="1"/>
    <col min="13" max="13" width="19" hidden="1" customWidth="1"/>
    <col min="14" max="14" width="18.5703125" hidden="1" customWidth="1"/>
    <col min="15" max="15" width="15.140625" style="1" hidden="1" customWidth="1"/>
    <col min="16" max="16" width="7.140625" style="1" hidden="1" customWidth="1"/>
    <col min="17" max="17" width="15.140625" style="1" hidden="1" customWidth="1"/>
    <col min="18" max="18" width="8.28515625" style="1" hidden="1" customWidth="1"/>
    <col min="19" max="20" width="7.140625" style="19" customWidth="1"/>
    <col min="21" max="21" width="8.42578125" style="19" customWidth="1"/>
    <col min="22" max="22" width="7.28515625" style="15" customWidth="1"/>
    <col min="23" max="43" width="11.42578125" style="15"/>
  </cols>
  <sheetData>
    <row r="1" spans="1:43" ht="23.25" x14ac:dyDescent="0.35">
      <c r="A1" s="14" t="s">
        <v>29</v>
      </c>
      <c r="B1" s="15"/>
      <c r="C1" s="14"/>
      <c r="D1" s="14"/>
      <c r="E1" s="16"/>
      <c r="F1" s="15"/>
      <c r="G1" s="16"/>
      <c r="H1" s="16"/>
      <c r="I1" s="16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</row>
    <row r="2" spans="1:43" x14ac:dyDescent="0.25">
      <c r="A2" s="17"/>
      <c r="B2" s="17"/>
      <c r="C2" s="17"/>
      <c r="D2" s="17"/>
      <c r="E2" s="18"/>
      <c r="F2" s="17"/>
      <c r="G2" s="18"/>
      <c r="H2" s="18"/>
      <c r="I2" s="18"/>
      <c r="J2" s="17"/>
      <c r="K2" s="17"/>
      <c r="L2" s="17"/>
      <c r="M2" s="17"/>
      <c r="N2" s="17"/>
      <c r="O2" s="18"/>
      <c r="P2" s="18"/>
      <c r="Q2" s="18"/>
      <c r="R2" s="19"/>
    </row>
    <row r="3" spans="1:43" x14ac:dyDescent="0.25">
      <c r="A3" s="20"/>
      <c r="B3" s="20" t="s">
        <v>0</v>
      </c>
      <c r="C3" s="25">
        <f ca="1">TODAY()</f>
        <v>43335</v>
      </c>
      <c r="D3" s="17"/>
      <c r="E3" s="18"/>
      <c r="F3" s="17"/>
      <c r="G3" s="18"/>
      <c r="H3" s="18"/>
      <c r="I3" s="18"/>
      <c r="J3" s="17"/>
      <c r="K3" s="17"/>
      <c r="L3" s="17"/>
      <c r="M3" s="17"/>
      <c r="N3" s="17"/>
      <c r="O3" s="18"/>
      <c r="P3" s="18"/>
      <c r="Q3" s="18"/>
      <c r="R3" s="19"/>
    </row>
    <row r="4" spans="1:43" x14ac:dyDescent="0.25">
      <c r="A4" s="20"/>
      <c r="B4" s="20" t="s">
        <v>3</v>
      </c>
      <c r="C4" s="28" t="s">
        <v>40</v>
      </c>
      <c r="D4" s="12"/>
      <c r="E4" s="18"/>
      <c r="F4" s="17"/>
      <c r="G4" s="18"/>
      <c r="H4" s="18"/>
      <c r="I4" s="18"/>
      <c r="J4" s="17"/>
      <c r="K4" s="17"/>
      <c r="L4" s="17"/>
      <c r="M4" s="17"/>
      <c r="N4" s="17"/>
      <c r="O4" s="18"/>
      <c r="P4" s="18"/>
      <c r="Q4" s="18"/>
      <c r="R4" s="19"/>
    </row>
    <row r="5" spans="1:43" x14ac:dyDescent="0.25">
      <c r="A5" s="20"/>
      <c r="B5" s="20" t="s">
        <v>4</v>
      </c>
      <c r="C5" s="29" t="s">
        <v>41</v>
      </c>
      <c r="D5" s="13"/>
      <c r="E5" s="18"/>
      <c r="F5" s="17"/>
      <c r="G5" s="18"/>
      <c r="H5" s="18"/>
      <c r="I5" s="17"/>
      <c r="J5" s="17"/>
      <c r="K5" s="17"/>
      <c r="L5" s="17"/>
      <c r="M5" s="17"/>
      <c r="N5" s="17"/>
      <c r="O5" s="18"/>
      <c r="P5" s="18"/>
      <c r="Q5" s="18"/>
      <c r="R5" s="19"/>
    </row>
    <row r="6" spans="1:43" x14ac:dyDescent="0.25">
      <c r="A6" s="20"/>
      <c r="B6" s="20" t="s">
        <v>5</v>
      </c>
      <c r="C6" s="21" t="e">
        <f>ROUND(IF(C5&gt;C4,C5-C4,0),1)</f>
        <v>#VALUE!</v>
      </c>
      <c r="D6" s="22" t="s">
        <v>1</v>
      </c>
      <c r="E6" s="18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9"/>
    </row>
    <row r="7" spans="1:43" x14ac:dyDescent="0.25">
      <c r="A7" s="20"/>
      <c r="B7" s="20"/>
      <c r="C7" s="23" t="e">
        <f>ROUND(C6/7,1)</f>
        <v>#VALUE!</v>
      </c>
      <c r="D7" s="24" t="s">
        <v>2</v>
      </c>
      <c r="E7" s="18"/>
      <c r="F7" s="17"/>
      <c r="G7" s="17"/>
      <c r="H7" s="17"/>
      <c r="I7" s="18"/>
      <c r="J7" s="17"/>
      <c r="K7" s="17"/>
      <c r="L7" s="17"/>
      <c r="M7" s="17"/>
      <c r="N7" s="17"/>
      <c r="O7" s="18"/>
      <c r="P7" s="18"/>
      <c r="Q7" s="18"/>
      <c r="R7" s="19"/>
    </row>
    <row r="8" spans="1:43" x14ac:dyDescent="0.25">
      <c r="A8" s="20"/>
      <c r="B8" s="20" t="s">
        <v>6</v>
      </c>
      <c r="C8" s="21" t="e">
        <f ca="1">ROUND(IF(C5&gt;C3,C5-C3,0),1)</f>
        <v>#VALUE!</v>
      </c>
      <c r="D8" s="26" t="s">
        <v>1</v>
      </c>
      <c r="E8" s="18"/>
      <c r="F8" s="17"/>
      <c r="G8" s="18"/>
      <c r="H8" s="18"/>
      <c r="I8" s="18"/>
      <c r="J8" s="17"/>
      <c r="K8" s="17"/>
      <c r="L8" s="17"/>
      <c r="M8" s="17"/>
      <c r="N8" s="17"/>
      <c r="O8" s="18"/>
      <c r="P8" s="18"/>
      <c r="Q8" s="18"/>
      <c r="R8" s="19"/>
    </row>
    <row r="9" spans="1:43" x14ac:dyDescent="0.25">
      <c r="A9" s="20"/>
      <c r="B9" s="20"/>
      <c r="C9" s="23" t="e">
        <f ca="1">ROUND(C8/7,1)</f>
        <v>#VALUE!</v>
      </c>
      <c r="D9" s="27" t="s">
        <v>2</v>
      </c>
      <c r="E9" s="18"/>
      <c r="F9" s="17"/>
      <c r="G9" s="18"/>
      <c r="H9" s="18"/>
      <c r="I9" s="18"/>
      <c r="J9" s="17"/>
      <c r="K9" s="17"/>
      <c r="L9" s="17"/>
      <c r="M9" s="17"/>
      <c r="N9" s="17"/>
      <c r="O9" s="18"/>
      <c r="P9" s="18"/>
      <c r="Q9" s="18"/>
      <c r="R9" s="19"/>
    </row>
    <row r="10" spans="1:43" x14ac:dyDescent="0.25">
      <c r="A10" s="15"/>
      <c r="B10" s="15"/>
      <c r="C10" s="15"/>
      <c r="D10" s="15"/>
      <c r="E10" s="19"/>
      <c r="F10" s="15"/>
      <c r="G10" s="19"/>
      <c r="H10" s="19"/>
      <c r="I10" s="19"/>
      <c r="J10" s="15"/>
      <c r="K10" s="19" t="s">
        <v>11</v>
      </c>
      <c r="L10" s="19" t="s">
        <v>11</v>
      </c>
      <c r="M10" s="19" t="s">
        <v>11</v>
      </c>
      <c r="N10" s="19" t="s">
        <v>12</v>
      </c>
      <c r="O10" s="19" t="s">
        <v>12</v>
      </c>
      <c r="P10" s="19" t="s">
        <v>12</v>
      </c>
      <c r="Q10" s="19" t="s">
        <v>12</v>
      </c>
      <c r="R10" s="19" t="s">
        <v>12</v>
      </c>
    </row>
    <row r="11" spans="1:43" s="4" customFormat="1" ht="60" x14ac:dyDescent="0.25">
      <c r="A11" s="5" t="s">
        <v>7</v>
      </c>
      <c r="B11" s="5" t="s">
        <v>18</v>
      </c>
      <c r="C11" s="5" t="s">
        <v>19</v>
      </c>
      <c r="D11" s="5" t="s">
        <v>20</v>
      </c>
      <c r="E11" s="5" t="s">
        <v>21</v>
      </c>
      <c r="F11" s="5" t="s">
        <v>22</v>
      </c>
      <c r="G11" s="5" t="s">
        <v>23</v>
      </c>
      <c r="H11" s="5" t="s">
        <v>24</v>
      </c>
      <c r="I11" s="5" t="s">
        <v>25</v>
      </c>
      <c r="J11" s="5" t="s">
        <v>26</v>
      </c>
      <c r="K11" s="5" t="s">
        <v>8</v>
      </c>
      <c r="L11" s="5" t="s">
        <v>9</v>
      </c>
      <c r="M11" s="5" t="s">
        <v>10</v>
      </c>
      <c r="N11" s="5" t="s">
        <v>15</v>
      </c>
      <c r="O11" s="5" t="s">
        <v>17</v>
      </c>
      <c r="P11" s="5" t="s">
        <v>13</v>
      </c>
      <c r="Q11" s="5" t="s">
        <v>16</v>
      </c>
      <c r="R11" s="5" t="s">
        <v>14</v>
      </c>
      <c r="S11" s="30"/>
      <c r="T11" s="30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ht="60" x14ac:dyDescent="0.25">
      <c r="A12" s="6">
        <v>1</v>
      </c>
      <c r="B12" s="32" t="s">
        <v>30</v>
      </c>
      <c r="C12" s="7" t="s">
        <v>28</v>
      </c>
      <c r="D12" s="7" t="s">
        <v>28</v>
      </c>
      <c r="E12" s="11" t="e">
        <f>$C$6*L12</f>
        <v>#VALUE!</v>
      </c>
      <c r="F12" s="2" t="e">
        <f t="shared" ref="F12:F20" si="0">IF(E12&gt;0,C$4+M12,"")</f>
        <v>#VALUE!</v>
      </c>
      <c r="G12" s="2" t="e">
        <f t="shared" ref="G12:G20" ca="1" si="1">IF(P12&gt;0,C$3+Q12,"")</f>
        <v>#VALUE!</v>
      </c>
      <c r="H12" s="8"/>
      <c r="I12" s="8"/>
      <c r="J12" s="7" t="s">
        <v>28</v>
      </c>
      <c r="K12" s="3">
        <f t="shared" ref="K12:K20" si="2">IF(C12="X",0,IF(D12="x",2,1))</f>
        <v>1</v>
      </c>
      <c r="L12" s="9">
        <f t="shared" ref="L12:L20" si="3">K12/SUM(K$11:K$30)</f>
        <v>9.0909090909090912E-2</v>
      </c>
      <c r="M12" s="9" t="e">
        <f>+E12</f>
        <v>#VALUE!</v>
      </c>
      <c r="N12" s="3">
        <f t="shared" ref="N12:N20" si="4">IF(J12="X",0,K12)</f>
        <v>1</v>
      </c>
      <c r="O12" s="9">
        <f t="shared" ref="O12:O20" si="5">N12/SUM(N$11:N$30)</f>
        <v>9.0909090909090912E-2</v>
      </c>
      <c r="P12" s="9" t="e">
        <f t="shared" ref="P12:P20" ca="1" si="6">$C$8*O12</f>
        <v>#VALUE!</v>
      </c>
      <c r="Q12" s="9" t="e">
        <f ca="1">+P12</f>
        <v>#VALUE!</v>
      </c>
      <c r="R12" s="10" t="e">
        <f t="shared" ref="R12:R20" ca="1" si="7">IF($C$3&gt;$C$4+M12,1,0)</f>
        <v>#VALUE!</v>
      </c>
      <c r="S12" s="15"/>
      <c r="T12" s="15"/>
      <c r="U12" s="15"/>
    </row>
    <row r="13" spans="1:43" ht="75" x14ac:dyDescent="0.25">
      <c r="A13" s="6">
        <v>2</v>
      </c>
      <c r="B13" s="32" t="s">
        <v>31</v>
      </c>
      <c r="C13" s="7"/>
      <c r="D13" s="7" t="s">
        <v>28</v>
      </c>
      <c r="E13" s="11" t="e">
        <f>$C$6*L13</f>
        <v>#VALUE!</v>
      </c>
      <c r="F13" s="2" t="e">
        <f t="shared" si="0"/>
        <v>#VALUE!</v>
      </c>
      <c r="G13" s="2" t="e">
        <f t="shared" ca="1" si="1"/>
        <v>#VALUE!</v>
      </c>
      <c r="H13" s="8"/>
      <c r="I13" s="8"/>
      <c r="J13" s="7" t="s">
        <v>28</v>
      </c>
      <c r="K13" s="3">
        <f t="shared" si="2"/>
        <v>1</v>
      </c>
      <c r="L13" s="9">
        <f t="shared" si="3"/>
        <v>9.0909090909090912E-2</v>
      </c>
      <c r="M13" s="9" t="e">
        <f t="shared" ref="M13:M20" si="8">+E13+M12</f>
        <v>#VALUE!</v>
      </c>
      <c r="N13" s="3">
        <f t="shared" si="4"/>
        <v>1</v>
      </c>
      <c r="O13" s="9">
        <f t="shared" si="5"/>
        <v>9.0909090909090912E-2</v>
      </c>
      <c r="P13" s="9" t="e">
        <f t="shared" ca="1" si="6"/>
        <v>#VALUE!</v>
      </c>
      <c r="Q13" s="9" t="e">
        <f t="shared" ref="Q13:Q20" ca="1" si="9">+P13+Q12</f>
        <v>#VALUE!</v>
      </c>
      <c r="R13" s="10" t="e">
        <f t="shared" ca="1" si="7"/>
        <v>#VALUE!</v>
      </c>
      <c r="S13" s="15"/>
      <c r="T13" s="15"/>
      <c r="U13" s="15"/>
    </row>
    <row r="14" spans="1:43" ht="60" x14ac:dyDescent="0.25">
      <c r="A14" s="6">
        <v>3</v>
      </c>
      <c r="B14" s="32" t="s">
        <v>32</v>
      </c>
      <c r="C14" s="7"/>
      <c r="D14" s="7"/>
      <c r="E14" s="11" t="e">
        <f t="shared" ref="E14:E20" si="10">$C$6*L14</f>
        <v>#VALUE!</v>
      </c>
      <c r="F14" s="2" t="e">
        <f t="shared" si="0"/>
        <v>#VALUE!</v>
      </c>
      <c r="G14" s="2" t="e">
        <f t="shared" ca="1" si="1"/>
        <v>#VALUE!</v>
      </c>
      <c r="H14" s="8"/>
      <c r="I14" s="8"/>
      <c r="J14" s="7" t="s">
        <v>28</v>
      </c>
      <c r="K14" s="3">
        <f t="shared" si="2"/>
        <v>1</v>
      </c>
      <c r="L14" s="9">
        <f t="shared" si="3"/>
        <v>9.0909090909090912E-2</v>
      </c>
      <c r="M14" s="9" t="e">
        <f t="shared" si="8"/>
        <v>#VALUE!</v>
      </c>
      <c r="N14" s="3">
        <f t="shared" si="4"/>
        <v>1</v>
      </c>
      <c r="O14" s="9">
        <f t="shared" si="5"/>
        <v>9.0909090909090912E-2</v>
      </c>
      <c r="P14" s="9" t="e">
        <f t="shared" ca="1" si="6"/>
        <v>#VALUE!</v>
      </c>
      <c r="Q14" s="9" t="e">
        <f t="shared" ca="1" si="9"/>
        <v>#VALUE!</v>
      </c>
      <c r="R14" s="10" t="e">
        <f t="shared" ca="1" si="7"/>
        <v>#VALUE!</v>
      </c>
      <c r="S14" s="15"/>
      <c r="T14" s="15"/>
      <c r="U14" s="15"/>
    </row>
    <row r="15" spans="1:43" ht="60" x14ac:dyDescent="0.25">
      <c r="A15" s="6">
        <v>4</v>
      </c>
      <c r="B15" s="32" t="s">
        <v>33</v>
      </c>
      <c r="C15" s="7"/>
      <c r="D15" s="7"/>
      <c r="E15" s="11" t="e">
        <f t="shared" si="10"/>
        <v>#VALUE!</v>
      </c>
      <c r="F15" s="2" t="e">
        <f t="shared" si="0"/>
        <v>#VALUE!</v>
      </c>
      <c r="G15" s="2" t="e">
        <f t="shared" ca="1" si="1"/>
        <v>#VALUE!</v>
      </c>
      <c r="H15" s="8"/>
      <c r="I15" s="8"/>
      <c r="J15" s="7" t="s">
        <v>28</v>
      </c>
      <c r="K15" s="3">
        <f t="shared" si="2"/>
        <v>1</v>
      </c>
      <c r="L15" s="9">
        <f t="shared" si="3"/>
        <v>9.0909090909090912E-2</v>
      </c>
      <c r="M15" s="9" t="e">
        <f t="shared" si="8"/>
        <v>#VALUE!</v>
      </c>
      <c r="N15" s="3">
        <f t="shared" si="4"/>
        <v>1</v>
      </c>
      <c r="O15" s="9">
        <f t="shared" si="5"/>
        <v>9.0909090909090912E-2</v>
      </c>
      <c r="P15" s="9" t="e">
        <f t="shared" ca="1" si="6"/>
        <v>#VALUE!</v>
      </c>
      <c r="Q15" s="9" t="e">
        <f t="shared" ca="1" si="9"/>
        <v>#VALUE!</v>
      </c>
      <c r="R15" s="10" t="e">
        <f t="shared" ca="1" si="7"/>
        <v>#VALUE!</v>
      </c>
      <c r="S15" s="15"/>
      <c r="T15" s="15"/>
      <c r="U15" s="15"/>
    </row>
    <row r="16" spans="1:43" ht="60" x14ac:dyDescent="0.25">
      <c r="A16" s="6">
        <v>5</v>
      </c>
      <c r="B16" s="32" t="s">
        <v>34</v>
      </c>
      <c r="C16" s="7"/>
      <c r="D16" s="7"/>
      <c r="E16" s="11" t="e">
        <f t="shared" si="10"/>
        <v>#VALUE!</v>
      </c>
      <c r="F16" s="2" t="e">
        <f t="shared" si="0"/>
        <v>#VALUE!</v>
      </c>
      <c r="G16" s="2" t="e">
        <f t="shared" ca="1" si="1"/>
        <v>#VALUE!</v>
      </c>
      <c r="H16" s="8"/>
      <c r="I16" s="8"/>
      <c r="J16" s="7" t="s">
        <v>28</v>
      </c>
      <c r="K16" s="3">
        <f t="shared" si="2"/>
        <v>1</v>
      </c>
      <c r="L16" s="9">
        <f t="shared" si="3"/>
        <v>9.0909090909090912E-2</v>
      </c>
      <c r="M16" s="9" t="e">
        <f t="shared" si="8"/>
        <v>#VALUE!</v>
      </c>
      <c r="N16" s="3">
        <f t="shared" si="4"/>
        <v>1</v>
      </c>
      <c r="O16" s="9">
        <f t="shared" si="5"/>
        <v>9.0909090909090912E-2</v>
      </c>
      <c r="P16" s="9" t="e">
        <f t="shared" ca="1" si="6"/>
        <v>#VALUE!</v>
      </c>
      <c r="Q16" s="9" t="e">
        <f t="shared" ca="1" si="9"/>
        <v>#VALUE!</v>
      </c>
      <c r="R16" s="10" t="e">
        <f t="shared" ca="1" si="7"/>
        <v>#VALUE!</v>
      </c>
      <c r="S16" s="15"/>
      <c r="T16" s="15"/>
      <c r="U16" s="15"/>
    </row>
    <row r="17" spans="1:21" ht="60" x14ac:dyDescent="0.25">
      <c r="A17" s="6">
        <v>6</v>
      </c>
      <c r="B17" s="32" t="s">
        <v>35</v>
      </c>
      <c r="C17" s="7" t="s">
        <v>28</v>
      </c>
      <c r="D17" s="7"/>
      <c r="E17" s="11" t="e">
        <f t="shared" si="10"/>
        <v>#VALUE!</v>
      </c>
      <c r="F17" s="2" t="e">
        <f t="shared" si="0"/>
        <v>#VALUE!</v>
      </c>
      <c r="G17" s="2" t="e">
        <f t="shared" ca="1" si="1"/>
        <v>#VALUE!</v>
      </c>
      <c r="H17" s="8"/>
      <c r="I17" s="8"/>
      <c r="J17" s="7"/>
      <c r="K17" s="3">
        <f t="shared" si="2"/>
        <v>1</v>
      </c>
      <c r="L17" s="9">
        <f t="shared" si="3"/>
        <v>9.0909090909090912E-2</v>
      </c>
      <c r="M17" s="9" t="e">
        <f t="shared" si="8"/>
        <v>#VALUE!</v>
      </c>
      <c r="N17" s="3">
        <f t="shared" si="4"/>
        <v>1</v>
      </c>
      <c r="O17" s="9">
        <f t="shared" si="5"/>
        <v>9.0909090909090912E-2</v>
      </c>
      <c r="P17" s="9" t="e">
        <f t="shared" ca="1" si="6"/>
        <v>#VALUE!</v>
      </c>
      <c r="Q17" s="9" t="e">
        <f t="shared" ca="1" si="9"/>
        <v>#VALUE!</v>
      </c>
      <c r="R17" s="10" t="e">
        <f t="shared" ca="1" si="7"/>
        <v>#VALUE!</v>
      </c>
      <c r="S17" s="15"/>
      <c r="T17" s="15"/>
      <c r="U17" s="15"/>
    </row>
    <row r="18" spans="1:21" ht="60" x14ac:dyDescent="0.25">
      <c r="A18" s="6">
        <v>7</v>
      </c>
      <c r="B18" s="32" t="s">
        <v>36</v>
      </c>
      <c r="C18" s="7"/>
      <c r="D18" s="7" t="s">
        <v>28</v>
      </c>
      <c r="E18" s="11" t="e">
        <f t="shared" si="10"/>
        <v>#VALUE!</v>
      </c>
      <c r="F18" s="2" t="e">
        <f t="shared" si="0"/>
        <v>#VALUE!</v>
      </c>
      <c r="G18" s="2" t="e">
        <f t="shared" ca="1" si="1"/>
        <v>#VALUE!</v>
      </c>
      <c r="H18" s="8"/>
      <c r="I18" s="8"/>
      <c r="J18" s="7"/>
      <c r="K18" s="3">
        <f t="shared" si="2"/>
        <v>1</v>
      </c>
      <c r="L18" s="9">
        <f t="shared" si="3"/>
        <v>9.0909090909090912E-2</v>
      </c>
      <c r="M18" s="9" t="e">
        <f t="shared" si="8"/>
        <v>#VALUE!</v>
      </c>
      <c r="N18" s="3">
        <f t="shared" si="4"/>
        <v>1</v>
      </c>
      <c r="O18" s="9">
        <f t="shared" si="5"/>
        <v>9.0909090909090912E-2</v>
      </c>
      <c r="P18" s="9" t="e">
        <f t="shared" ca="1" si="6"/>
        <v>#VALUE!</v>
      </c>
      <c r="Q18" s="9" t="e">
        <f t="shared" ca="1" si="9"/>
        <v>#VALUE!</v>
      </c>
      <c r="R18" s="10" t="e">
        <f t="shared" ca="1" si="7"/>
        <v>#VALUE!</v>
      </c>
      <c r="S18" s="15"/>
      <c r="T18" s="15"/>
      <c r="U18" s="15"/>
    </row>
    <row r="19" spans="1:21" ht="75" x14ac:dyDescent="0.25">
      <c r="A19" s="6">
        <v>8</v>
      </c>
      <c r="B19" s="32" t="s">
        <v>37</v>
      </c>
      <c r="C19" s="7"/>
      <c r="D19" s="7" t="s">
        <v>28</v>
      </c>
      <c r="E19" s="11" t="e">
        <f t="shared" si="10"/>
        <v>#VALUE!</v>
      </c>
      <c r="F19" s="2" t="e">
        <f t="shared" si="0"/>
        <v>#VALUE!</v>
      </c>
      <c r="G19" s="2" t="e">
        <f t="shared" ca="1" si="1"/>
        <v>#VALUE!</v>
      </c>
      <c r="H19" s="8"/>
      <c r="I19" s="8"/>
      <c r="J19" s="7"/>
      <c r="K19" s="3">
        <f t="shared" si="2"/>
        <v>1</v>
      </c>
      <c r="L19" s="9">
        <f t="shared" si="3"/>
        <v>9.0909090909090912E-2</v>
      </c>
      <c r="M19" s="9" t="e">
        <f t="shared" si="8"/>
        <v>#VALUE!</v>
      </c>
      <c r="N19" s="3">
        <f t="shared" si="4"/>
        <v>1</v>
      </c>
      <c r="O19" s="9">
        <f t="shared" si="5"/>
        <v>9.0909090909090912E-2</v>
      </c>
      <c r="P19" s="9" t="e">
        <f t="shared" ca="1" si="6"/>
        <v>#VALUE!</v>
      </c>
      <c r="Q19" s="9" t="e">
        <f t="shared" ca="1" si="9"/>
        <v>#VALUE!</v>
      </c>
      <c r="R19" s="10" t="e">
        <f t="shared" ca="1" si="7"/>
        <v>#VALUE!</v>
      </c>
      <c r="S19" s="15"/>
      <c r="T19" s="15"/>
      <c r="U19" s="15"/>
    </row>
    <row r="20" spans="1:21" ht="75" x14ac:dyDescent="0.25">
      <c r="A20" s="6">
        <v>9</v>
      </c>
      <c r="B20" s="32" t="s">
        <v>38</v>
      </c>
      <c r="C20" s="7"/>
      <c r="D20" s="7" t="s">
        <v>27</v>
      </c>
      <c r="E20" s="11" t="e">
        <f t="shared" si="10"/>
        <v>#VALUE!</v>
      </c>
      <c r="F20" s="2" t="e">
        <f t="shared" si="0"/>
        <v>#VALUE!</v>
      </c>
      <c r="G20" s="2" t="e">
        <f t="shared" ca="1" si="1"/>
        <v>#VALUE!</v>
      </c>
      <c r="H20" s="8"/>
      <c r="I20" s="8"/>
      <c r="J20" s="7"/>
      <c r="K20" s="3">
        <f t="shared" si="2"/>
        <v>2</v>
      </c>
      <c r="L20" s="9">
        <f t="shared" si="3"/>
        <v>0.18181818181818182</v>
      </c>
      <c r="M20" s="9" t="e">
        <f t="shared" si="8"/>
        <v>#VALUE!</v>
      </c>
      <c r="N20" s="3">
        <f t="shared" si="4"/>
        <v>2</v>
      </c>
      <c r="O20" s="9">
        <f t="shared" si="5"/>
        <v>0.18181818181818182</v>
      </c>
      <c r="P20" s="9" t="e">
        <f t="shared" ca="1" si="6"/>
        <v>#VALUE!</v>
      </c>
      <c r="Q20" s="9" t="e">
        <f t="shared" ca="1" si="9"/>
        <v>#VALUE!</v>
      </c>
      <c r="R20" s="10" t="e">
        <f t="shared" ca="1" si="7"/>
        <v>#VALUE!</v>
      </c>
      <c r="S20" s="15"/>
      <c r="T20" s="15"/>
      <c r="U20" s="15"/>
    </row>
    <row r="21" spans="1:21" ht="75" x14ac:dyDescent="0.25">
      <c r="A21" s="6">
        <v>10</v>
      </c>
      <c r="B21" s="32" t="s">
        <v>39</v>
      </c>
      <c r="C21" s="7"/>
      <c r="D21" s="7" t="s">
        <v>28</v>
      </c>
      <c r="E21" s="11" t="e">
        <f t="shared" ref="E21" si="11">$C$6*L21</f>
        <v>#VALUE!</v>
      </c>
      <c r="F21" s="2" t="e">
        <f t="shared" ref="F21" si="12">IF(E21&gt;0,C$4+M21,"")</f>
        <v>#VALUE!</v>
      </c>
      <c r="G21" s="2" t="e">
        <f t="shared" ref="G21" ca="1" si="13">IF(P21&gt;0,C$3+Q21,"")</f>
        <v>#VALUE!</v>
      </c>
      <c r="H21" s="8"/>
      <c r="I21" s="8"/>
      <c r="J21" s="7"/>
      <c r="K21" s="3">
        <f t="shared" ref="K21" si="14">IF(C21="X",0,IF(D21="x",2,1))</f>
        <v>1</v>
      </c>
      <c r="L21" s="9">
        <f t="shared" ref="L21" si="15">K21/SUM(K$11:K$30)</f>
        <v>9.0909090909090912E-2</v>
      </c>
      <c r="M21" s="9" t="e">
        <f t="shared" ref="M21" si="16">+E21+M20</f>
        <v>#VALUE!</v>
      </c>
      <c r="N21" s="3">
        <f t="shared" ref="N21" si="17">IF(J21="X",0,K21)</f>
        <v>1</v>
      </c>
      <c r="O21" s="9">
        <f t="shared" ref="O21" si="18">N21/SUM(N$11:N$30)</f>
        <v>9.0909090909090912E-2</v>
      </c>
      <c r="P21" s="9" t="e">
        <f t="shared" ref="P21" ca="1" si="19">$C$8*O21</f>
        <v>#VALUE!</v>
      </c>
      <c r="Q21" s="9" t="e">
        <f t="shared" ref="Q21" ca="1" si="20">+P21+Q20</f>
        <v>#VALUE!</v>
      </c>
      <c r="R21" s="10" t="e">
        <f t="shared" ref="R21" ca="1" si="21">IF($C$3&gt;$C$4+M21,1,0)</f>
        <v>#VALUE!</v>
      </c>
      <c r="S21" s="15"/>
      <c r="T21" s="15"/>
      <c r="U21" s="15"/>
    </row>
    <row r="22" spans="1:21" x14ac:dyDescent="0.25">
      <c r="G22"/>
      <c r="H22"/>
      <c r="I22"/>
      <c r="K22" s="1"/>
      <c r="L22" s="1"/>
      <c r="M22" s="1"/>
      <c r="N22" s="1"/>
      <c r="R22"/>
      <c r="S22" s="15"/>
      <c r="T22" s="15"/>
      <c r="U22" s="15"/>
    </row>
    <row r="23" spans="1:21" x14ac:dyDescent="0.25">
      <c r="G23"/>
      <c r="H23"/>
      <c r="I23"/>
      <c r="K23" s="1"/>
      <c r="L23" s="1"/>
      <c r="M23" s="1"/>
      <c r="N23" s="1"/>
      <c r="R23"/>
      <c r="S23" s="15"/>
      <c r="T23" s="15"/>
      <c r="U23" s="15"/>
    </row>
    <row r="24" spans="1:21" x14ac:dyDescent="0.25">
      <c r="G24"/>
      <c r="H24"/>
      <c r="I24"/>
      <c r="K24" s="1"/>
      <c r="L24" s="1"/>
      <c r="M24" s="1"/>
      <c r="N24" s="1"/>
      <c r="R24"/>
      <c r="S24" s="15"/>
      <c r="T24" s="15"/>
      <c r="U24" s="15"/>
    </row>
    <row r="25" spans="1:21" x14ac:dyDescent="0.25">
      <c r="S25" s="15"/>
      <c r="T25" s="15"/>
      <c r="U25" s="15"/>
    </row>
    <row r="26" spans="1:21" x14ac:dyDescent="0.25">
      <c r="S26" s="15"/>
      <c r="T26" s="15"/>
      <c r="U26" s="15"/>
    </row>
    <row r="27" spans="1:21" x14ac:dyDescent="0.25">
      <c r="S27" s="15"/>
      <c r="T27" s="15"/>
      <c r="U27" s="15"/>
    </row>
    <row r="28" spans="1:21" x14ac:dyDescent="0.25">
      <c r="S28" s="15"/>
      <c r="T28" s="15"/>
      <c r="U28" s="15"/>
    </row>
    <row r="29" spans="1:21" x14ac:dyDescent="0.25">
      <c r="S29" s="15"/>
      <c r="T29" s="15"/>
      <c r="U29" s="15"/>
    </row>
    <row r="30" spans="1:21" x14ac:dyDescent="0.25">
      <c r="S30" s="15"/>
      <c r="T30" s="15"/>
      <c r="U30" s="15"/>
    </row>
    <row r="31" spans="1:21" x14ac:dyDescent="0.25">
      <c r="S31" s="15"/>
      <c r="T31" s="15"/>
      <c r="U31" s="15"/>
    </row>
    <row r="32" spans="1:21" x14ac:dyDescent="0.25">
      <c r="S32" s="15"/>
      <c r="T32" s="15"/>
      <c r="U32" s="15"/>
    </row>
    <row r="33" spans="19:21" x14ac:dyDescent="0.25">
      <c r="S33" s="15"/>
      <c r="T33" s="15"/>
      <c r="U33" s="15"/>
    </row>
    <row r="34" spans="19:21" x14ac:dyDescent="0.25">
      <c r="S34" s="15"/>
      <c r="T34" s="15"/>
      <c r="U34" s="15"/>
    </row>
  </sheetData>
  <sheetProtection selectLockedCells="1"/>
  <conditionalFormatting sqref="A12:A20 C12:J20">
    <cfRule type="expression" dxfId="42" priority="28">
      <formula>$K12=0</formula>
    </cfRule>
  </conditionalFormatting>
  <conditionalFormatting sqref="F12:F20">
    <cfRule type="expression" dxfId="41" priority="27">
      <formula>AND($F12&lt;$C$3,$J12&lt;&gt;"x")</formula>
    </cfRule>
  </conditionalFormatting>
  <conditionalFormatting sqref="A21 C21:J21">
    <cfRule type="expression" dxfId="40" priority="22">
      <formula>$K21=0</formula>
    </cfRule>
  </conditionalFormatting>
  <conditionalFormatting sqref="F21">
    <cfRule type="expression" dxfId="39" priority="21">
      <formula>AND($F21&lt;$C$3,$J21&lt;&gt;"x")</formula>
    </cfRule>
  </conditionalFormatting>
  <conditionalFormatting sqref="B12">
    <cfRule type="expression" dxfId="38" priority="20">
      <formula>$J12="x"</formula>
    </cfRule>
  </conditionalFormatting>
  <conditionalFormatting sqref="B12">
    <cfRule type="expression" dxfId="37" priority="19">
      <formula>$K12=0</formula>
    </cfRule>
  </conditionalFormatting>
  <conditionalFormatting sqref="B13">
    <cfRule type="expression" dxfId="36" priority="18">
      <formula>$J13="x"</formula>
    </cfRule>
  </conditionalFormatting>
  <conditionalFormatting sqref="B13">
    <cfRule type="expression" dxfId="35" priority="17">
      <formula>$K13=0</formula>
    </cfRule>
  </conditionalFormatting>
  <conditionalFormatting sqref="B14">
    <cfRule type="expression" dxfId="34" priority="16">
      <formula>$J14="x"</formula>
    </cfRule>
  </conditionalFormatting>
  <conditionalFormatting sqref="B14">
    <cfRule type="expression" dxfId="33" priority="15">
      <formula>$K14=0</formula>
    </cfRule>
  </conditionalFormatting>
  <conditionalFormatting sqref="B15">
    <cfRule type="expression" dxfId="32" priority="14">
      <formula>$J15="x"</formula>
    </cfRule>
  </conditionalFormatting>
  <conditionalFormatting sqref="B15">
    <cfRule type="expression" dxfId="31" priority="13">
      <formula>$K15=0</formula>
    </cfRule>
  </conditionalFormatting>
  <conditionalFormatting sqref="B16">
    <cfRule type="expression" dxfId="30" priority="12">
      <formula>$J16="x"</formula>
    </cfRule>
  </conditionalFormatting>
  <conditionalFormatting sqref="B16">
    <cfRule type="expression" dxfId="29" priority="11">
      <formula>$K16=0</formula>
    </cfRule>
  </conditionalFormatting>
  <conditionalFormatting sqref="B17">
    <cfRule type="expression" dxfId="28" priority="10">
      <formula>$J17="x"</formula>
    </cfRule>
  </conditionalFormatting>
  <conditionalFormatting sqref="B17">
    <cfRule type="expression" dxfId="27" priority="9">
      <formula>$K17=0</formula>
    </cfRule>
  </conditionalFormatting>
  <conditionalFormatting sqref="B18">
    <cfRule type="expression" dxfId="26" priority="8">
      <formula>$J18="x"</formula>
    </cfRule>
  </conditionalFormatting>
  <conditionalFormatting sqref="B18">
    <cfRule type="expression" dxfId="25" priority="7">
      <formula>$K18=0</formula>
    </cfRule>
  </conditionalFormatting>
  <conditionalFormatting sqref="B19">
    <cfRule type="expression" dxfId="24" priority="6">
      <formula>$J19="x"</formula>
    </cfRule>
  </conditionalFormatting>
  <conditionalFormatting sqref="B19">
    <cfRule type="expression" dxfId="23" priority="5">
      <formula>$K19=0</formula>
    </cfRule>
  </conditionalFormatting>
  <conditionalFormatting sqref="B20">
    <cfRule type="expression" dxfId="22" priority="4">
      <formula>$J20="x"</formula>
    </cfRule>
  </conditionalFormatting>
  <conditionalFormatting sqref="B20">
    <cfRule type="expression" dxfId="21" priority="3">
      <formula>$K20=0</formula>
    </cfRule>
  </conditionalFormatting>
  <conditionalFormatting sqref="B21">
    <cfRule type="expression" dxfId="20" priority="2">
      <formula>$J21="x"</formula>
    </cfRule>
  </conditionalFormatting>
  <conditionalFormatting sqref="B21">
    <cfRule type="expression" dxfId="19" priority="1">
      <formula>$K21=0</formula>
    </cfRule>
  </conditionalFormatting>
  <dataValidations count="1">
    <dataValidation type="list" allowBlank="1" showInputMessage="1" showErrorMessage="1" sqref="J12:J21 C12:D21">
      <formula1>"x, "</formula1>
    </dataValidation>
  </dataValidations>
  <pageMargins left="0.31496062992125984" right="0.31496062992125984" top="0.78740157480314965" bottom="0.59055118110236227" header="0.31496062992125984" footer="0.31496062992125984"/>
  <pageSetup paperSize="9" scale="85" fitToHeight="20" orientation="landscape" r:id="rId1"/>
  <ignoredErrors>
    <ignoredError sqref="C8" 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Trainingsplan</vt:lpstr>
      <vt:lpstr>Trainingsplan!Druckbereich</vt:lpstr>
      <vt:lpstr>Trainingsplan!Drucktitel</vt:lpstr>
    </vt:vector>
  </TitlesOfParts>
  <Company>Ernst Klett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Auer, Steffen</dc:creator>
  <cp:lastModifiedBy>Auer, Steffen</cp:lastModifiedBy>
  <cp:lastPrinted>2014-12-19T12:54:51Z</cp:lastPrinted>
  <dcterms:created xsi:type="dcterms:W3CDTF">2014-12-19T10:25:47Z</dcterms:created>
  <dcterms:modified xsi:type="dcterms:W3CDTF">2018-08-23T13:51:00Z</dcterms:modified>
</cp:coreProperties>
</file>